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orage Calculator" sheetId="1" r:id="rId4"/>
  </sheets>
  <definedNames/>
  <calcPr/>
  <extLst>
    <ext uri="GoogleSheetsCustomDataVersion2">
      <go:sheetsCustomData xmlns:go="http://customooxmlschemas.google.com/" r:id="rId5" roundtripDataChecksum="+OiwMvLxe4k/BHhqfpSisB1SS/qu04LW9IXVf29Tig0="/>
    </ext>
  </extLst>
</workbook>
</file>

<file path=xl/sharedStrings.xml><?xml version="1.0" encoding="utf-8"?>
<sst xmlns="http://schemas.openxmlformats.org/spreadsheetml/2006/main" count="127" uniqueCount="103">
  <si>
    <t>Dexco Napkin Math Storage Calculator</t>
  </si>
  <si>
    <t>Conservative, worst-case estimate of storage capacity in an existing footprint. Not an engineered design.</t>
  </si>
  <si>
    <t>HOW TO USE THIS SHEET</t>
  </si>
  <si>
    <t>Only edit the yellow highlighted cells — everything else calculates automatically. You'll need a tape measure, your forklift's spec sheet, and a rough inventory count.</t>
  </si>
  <si>
    <t>Example numbers are pre-filled so you can see how it works, replace them with your own.</t>
  </si>
  <si>
    <t>STEP 1 — FACILITY &amp; HANDLING INPUTS</t>
  </si>
  <si>
    <t>Facility &amp; Equipment Constraints</t>
  </si>
  <si>
    <t>Your Input</t>
  </si>
  <si>
    <t>Unit</t>
  </si>
  <si>
    <t>Notes</t>
  </si>
  <si>
    <t>Usable floor length (x-axis)</t>
  </si>
  <si>
    <t>ft</t>
  </si>
  <si>
    <t>Measure the longest usable wall-to-wall run of your storage area. Subtract anything permanent in the way such as building columns, dock doors, electircal panels, staging or packing areas.</t>
  </si>
  <si>
    <t>Usable floor depth (y-axis)</t>
  </si>
  <si>
    <t>Measure the other direction (front to back). Be honest: only count space you'd actually let racking occupy.</t>
  </si>
  <si>
    <t>Available ceiling height</t>
  </si>
  <si>
    <t>Stand inside and look up: measure to the LOWEST overhead obstruction being mindful of rafters, sprinkler pipes, lights, ductwork — not just the roof peak on the blueprints.</t>
  </si>
  <si>
    <t>Ceiling clearance to leave</t>
  </si>
  <si>
    <t>Leave this at 3 unless your fire marshal or insurer requires more. It's breathing room between the top load and the ceiling for sprinklers and lifting.</t>
  </si>
  <si>
    <t>Handling clearance gap per bay</t>
  </si>
  <si>
    <t>Extra room around every item so a forklift can turn, lift, and set it down without hitting anything. If unsure, leave it at 2 as the safe assumption.</t>
  </si>
  <si>
    <t>Gap between rack columns / levels</t>
  </si>
  <si>
    <t>Space taken up between rack uprights and between shelf levels. Leave at 1 unless a rack vendor tells you otherwise.</t>
  </si>
  <si>
    <t>Rack sides (1 = single-sided, 2 = double-sided)</t>
  </si>
  <si>
    <t>side(s)</t>
  </si>
  <si>
    <t>Enter 2 if forklifts can reach the rack from both sides (racks back-to-back between two aisles). Enter 1 if the rack sits against a wall.</t>
  </si>
  <si>
    <t>Flue space between back-to-back racks</t>
  </si>
  <si>
    <t>Fire codes require a small gap between back-to-back racks. Leave at 1. Ignored automatically if you entered 1 side above.</t>
  </si>
  <si>
    <t>Rack structure allowance per section side</t>
  </si>
  <si>
    <t>Accounts for the steel of the rack itself plus factors loaded inventory sticking out slightly. Leave at 0.5 unless a vendor gives you exact frame dimensions.</t>
  </si>
  <si>
    <t>Aisle width between racks</t>
  </si>
  <si>
    <t>How wide your forklift aisles need to be. Standard sit-down forklift: 15-20. Narrow-aisle/reach truck: 6-10. If you don't know your equipment, use 20.</t>
  </si>
  <si>
    <t>Min material equipment lift height</t>
  </si>
  <si>
    <t>The lowest height your equipment can place a load (usually 0-1 ft from floor level). Informational for now; matters if your bottom level sits on beams.</t>
  </si>
  <si>
    <t>Max material equipment lift height</t>
  </si>
  <si>
    <t>Check your forklift's spec plate or manual for maximum lift height. Any rack level above this is wasted, which the calculator caps levels automatically.</t>
  </si>
  <si>
    <t>STEP 2 — INVENTORY PROFILE (three tiers)</t>
  </si>
  <si>
    <t>Inventory Size Tier</t>
  </si>
  <si>
    <t>Length (ft)</t>
  </si>
  <si>
    <t>Width (ft)</t>
  </si>
  <si>
    <t>Height (ft)</t>
  </si>
  <si>
    <t>Count on hand</t>
  </si>
  <si>
    <t>Units per position</t>
  </si>
  <si>
    <t>Largest inventory item</t>
  </si>
  <si>
    <t>Your BIGGEST item or bundle: its length, width, height, how many you keep on hand, and how many fit in one rack position (usually 1 for big items).</t>
  </si>
  <si>
    <t>Most common inventory item</t>
  </si>
  <si>
    <t>The size that describes MOST of your inventory. Count on hand = how many you typically store. Units per position = how many share one storage location.</t>
  </si>
  <si>
    <t>Smallest inventory item</t>
  </si>
  <si>
    <t>Your smallest items. These often share storage locations.</t>
  </si>
  <si>
    <t>STEP 3 — SECTION &amp; AISLE LAYOUT (sized to the MAX tier — conservative)</t>
  </si>
  <si>
    <t>Storage Bay Measurements</t>
  </si>
  <si>
    <t>Result</t>
  </si>
  <si>
    <t>Output Notes</t>
  </si>
  <si>
    <t>Max-tier storage bay width</t>
  </si>
  <si>
    <t>How much front-to-back space one rack position needs, including handling room.</t>
  </si>
  <si>
    <t>Section depth (rack run)</t>
  </si>
  <si>
    <t>The total depth of one row of racking (both sides if double-sided, plus required gaps).</t>
  </si>
  <si>
    <t>Sections across depth</t>
  </si>
  <si>
    <t>sections</t>
  </si>
  <si>
    <t>How many rows of racking fit across your floor, once aisles are accounted for. Note: a row pushed against a wall can only be loaded from one side.</t>
  </si>
  <si>
    <t>Total rack-run feet available</t>
  </si>
  <si>
    <t>run-ft</t>
  </si>
  <si>
    <t>Your total 'storage budget' — feet of rack row available. Everything below draws against this number.</t>
  </si>
  <si>
    <t>STEP 4 — PER-TIER CAPACITY MATH</t>
  </si>
  <si>
    <t>Capacity Math (calculated for you)</t>
  </si>
  <si>
    <t>Largest Item</t>
  </si>
  <si>
    <t>Most Common</t>
  </si>
  <si>
    <t>Smallest Item</t>
  </si>
  <si>
    <t>Storage bay length (ft)</t>
  </si>
  <si>
    <t>Length of one rack position for each item size, including handling room.</t>
  </si>
  <si>
    <t>Storage bay height (ft)</t>
  </si>
  <si>
    <t>Height of one rack level for each item size, including handling room.</t>
  </si>
  <si>
    <t>Levels (ceiling vs. lift, lower wins)</t>
  </si>
  <si>
    <t>How many levels high you can store each size. Smaller items = more levels under the same ceiling. Limited by ceiling height OR forklift reach, whichever is lower.</t>
  </si>
  <si>
    <t>Positions per column (levels x sides)</t>
  </si>
  <si>
    <t>Storage positions in each vertical stack of rack (levels x sides).</t>
  </si>
  <si>
    <t>Positions needed (count / units per position)</t>
  </si>
  <si>
    <t>Rack positions required to hold your count on hand for that size.</t>
  </si>
  <si>
    <t>Columns of racking needed</t>
  </si>
  <si>
    <t>Vertical stacks of racking needed for that size.</t>
  </si>
  <si>
    <t>Rack-run feet needed</t>
  </si>
  <si>
    <t>Feet of rack row each size consumes. These three numbers add up against your budget from Step 3.</t>
  </si>
  <si>
    <t>STEP 5 — DOES IT FIT?</t>
  </si>
  <si>
    <t>Bottom Line</t>
  </si>
  <si>
    <t>Total rack-run feet required (all tiers)</t>
  </si>
  <si>
    <t>Total feet of rack row all your inventory needs.</t>
  </si>
  <si>
    <t>Utilization of available rack run</t>
  </si>
  <si>
    <t>%</t>
  </si>
  <si>
    <t>How much of your available rack space you'd use. Under 100% = it fits. The lower the number, the more room you have to grow.</t>
  </si>
  <si>
    <t>Verdict</t>
  </si>
  <si>
    <t>The answer in plain English. 'Run-ft' = feet of rack row.</t>
  </si>
  <si>
    <t>COMPARISON — IF EVERYTHING WERE STORED IN MAX-SIZE POSITIONS</t>
  </si>
  <si>
    <t>One-Size-Fits-All Comparison</t>
  </si>
  <si>
    <t>Total positions needed (all counts / max-tier units per pos.)</t>
  </si>
  <si>
    <t>positions</t>
  </si>
  <si>
    <t>What you'd need if every item — even the smallest — got a position sized for your largest item.</t>
  </si>
  <si>
    <t>Columns needed at max-tier size</t>
  </si>
  <si>
    <t>columns</t>
  </si>
  <si>
    <t>Vertical stacks of racking needed under that one-size-fits-all approach.</t>
  </si>
  <si>
    <t>Rack-run feet required (one-size-fits-all)</t>
  </si>
  <si>
    <t>Feet of rack row the one-size-fits-all approach would consume. Compare to your budget in Step 3.</t>
  </si>
  <si>
    <t>Run-feet saved by zoning per tier</t>
  </si>
  <si>
    <t>The space you save by giving each inventory size its own right-sized zone. This is why mixed-inventory planning matters.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</si>
</sst>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0.0%"/>
  </numFmts>
  <fonts count="11">
    <font>
      <sz val="11.0"/>
      <color theme="1"/>
      <name val="Calibri"/>
      <scheme val="minor"/>
    </font>
    <font>
      <b/>
      <sz val="14.0"/>
      <color theme="1"/>
      <name val="Roboto"/>
    </font>
    <font>
      <sz val="11.0"/>
      <color theme="1"/>
      <name val="Roboto"/>
    </font>
    <font>
      <i/>
      <sz val="11.0"/>
      <color theme="1"/>
      <name val="Roboto"/>
    </font>
    <font>
      <b/>
      <sz val="11.0"/>
      <color rgb="FFFFFFFF"/>
      <name val="Roboto"/>
    </font>
    <font/>
    <font>
      <b/>
      <sz val="11.0"/>
      <color rgb="FFC00000"/>
      <name val="Arial"/>
    </font>
    <font>
      <b/>
      <sz val="11.0"/>
      <color theme="1"/>
      <name val="Roboto"/>
    </font>
    <font>
      <b/>
      <sz val="11.0"/>
      <color theme="1"/>
      <name val="Arial"/>
    </font>
    <font>
      <b/>
      <sz val="11.0"/>
      <color rgb="FF0B5394"/>
      <name val="Roboto"/>
    </font>
    <font>
      <sz val="9.0"/>
      <color rgb="FF555555"/>
      <name val="Arial"/>
    </font>
  </fonts>
  <fills count="7">
    <fill>
      <patternFill patternType="none"/>
    </fill>
    <fill>
      <patternFill patternType="lightGray"/>
    </fill>
    <fill>
      <patternFill patternType="solid">
        <fgColor rgb="FF990000"/>
        <bgColor rgb="FF990000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12">
    <border/>
    <border>
      <left/>
      <top/>
      <bottom/>
    </border>
    <border>
      <top/>
      <bottom/>
    </border>
    <border>
      <right/>
      <top/>
      <bottom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</border>
    <border>
      <left style="thin">
        <color rgb="FFB0B0B0"/>
      </left>
      <top style="thin">
        <color rgb="FFB0B0B0"/>
      </top>
      <bottom style="thin">
        <color rgb="FFB0B0B0"/>
      </bottom>
    </border>
    <border>
      <top style="thin">
        <color rgb="FFB0B0B0"/>
      </top>
      <bottom style="thin">
        <color rgb="FFB0B0B0"/>
      </bottom>
    </border>
    <border>
      <right style="thin">
        <color rgb="FFB0B0B0"/>
      </right>
      <top style="thin">
        <color rgb="FFB0B0B0"/>
      </top>
      <bottom style="thin">
        <color rgb="FFB0B0B0"/>
      </bottom>
    </border>
    <border>
      <top style="thin">
        <color rgb="FFB0B0B0"/>
      </top>
    </border>
    <border>
      <left/>
      <right style="thin">
        <color rgb="FFB0B0B0"/>
      </right>
      <top style="thin">
        <color rgb="FFB0B0B0"/>
      </top>
      <bottom style="thin">
        <color rgb="FFB0B0B0"/>
      </bottom>
    </border>
    <border>
      <left style="thin">
        <color rgb="FFB0B0B0"/>
      </left>
      <top style="thin">
        <color rgb="FFB0B0B0"/>
      </top>
    </border>
    <border>
      <left style="thin">
        <color rgb="FFB0B0B0"/>
      </left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1" fillId="2" fontId="4" numFmtId="0" xfId="0" applyAlignment="1" applyBorder="1" applyFill="1" applyFont="1">
      <alignment readingOrder="0" shrinkToFit="0" vertical="center" wrapText="1"/>
    </xf>
    <xf borderId="2" fillId="0" fontId="5" numFmtId="0" xfId="0" applyBorder="1" applyFont="1"/>
    <xf borderId="3" fillId="0" fontId="5" numFmtId="0" xfId="0" applyBorder="1" applyFont="1"/>
    <xf borderId="0" fillId="3" fontId="6" numFmtId="0" xfId="0" applyAlignment="1" applyFill="1" applyFont="1">
      <alignment horizontal="left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2" fontId="4" numFmtId="0" xfId="0" applyAlignment="1" applyBorder="1" applyFill="1" applyFont="1">
      <alignment shrinkToFit="0" vertical="center" wrapText="1"/>
    </xf>
    <xf borderId="4" fillId="4" fontId="7" numFmtId="0" xfId="0" applyAlignment="1" applyBorder="1" applyFill="1" applyFont="1">
      <alignment shrinkToFit="0" vertical="center" wrapText="1"/>
    </xf>
    <xf borderId="4" fillId="4" fontId="8" numFmtId="0" xfId="0" applyAlignment="1" applyBorder="1" applyFill="1" applyFont="1">
      <alignment horizontal="center" readingOrder="0" shrinkToFit="0" vertical="center" wrapText="1"/>
    </xf>
    <xf borderId="4" fillId="4" fontId="7" numFmtId="0" xfId="0" applyAlignment="1" applyBorder="1" applyFill="1" applyFont="1">
      <alignment horizontal="center" shrinkToFit="0" vertical="center" wrapText="1"/>
    </xf>
    <xf borderId="5" fillId="4" fontId="7" numFmtId="0" xfId="0" applyAlignment="1" applyBorder="1" applyFill="1" applyFont="1">
      <alignment horizontal="center" shrinkToFit="0" vertical="center" wrapText="1"/>
    </xf>
    <xf borderId="6" fillId="0" fontId="5" numFmtId="0" xfId="0" applyBorder="1" applyFont="1"/>
    <xf borderId="7" fillId="0" fontId="5" numFmtId="0" xfId="0" applyBorder="1" applyFont="1"/>
    <xf borderId="4" fillId="5" fontId="9" numFmtId="0" xfId="0" applyAlignment="1" applyBorder="1" applyFill="1" applyFont="1">
      <alignment horizontal="center" shrinkToFit="0" vertical="center" wrapText="1"/>
    </xf>
    <xf borderId="8" fillId="0" fontId="10" numFmtId="0" xfId="0" applyAlignment="1" applyBorder="1" applyFont="1">
      <alignment horizontal="left" shrinkToFit="0" vertical="center" wrapText="1"/>
    </xf>
    <xf borderId="8" fillId="0" fontId="5" numFmtId="0" xfId="0" applyBorder="1" applyFont="1"/>
    <xf borderId="4" fillId="5" fontId="9" numFmtId="0" xfId="0" applyAlignment="1" applyBorder="1" applyFill="1" applyFont="1">
      <alignment horizontal="center" readingOrder="0" shrinkToFit="0" vertical="center" wrapText="1"/>
    </xf>
    <xf borderId="0" fillId="0" fontId="10" numFmtId="0" xfId="0" applyAlignment="1" applyFont="1">
      <alignment horizontal="left" shrinkToFit="0" vertical="center" wrapText="1"/>
    </xf>
    <xf borderId="4" fillId="4" fontId="8" numFmtId="0" xfId="0" applyAlignment="1" applyBorder="1" applyFill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0" fillId="0" fontId="10" numFmtId="0" xfId="0" applyAlignment="1" applyFont="1">
      <alignment shrinkToFit="0" vertical="center" wrapText="1"/>
    </xf>
    <xf borderId="9" fillId="4" fontId="7" numFmtId="0" xfId="0" applyAlignment="1" applyBorder="1" applyFill="1" applyFont="1">
      <alignment horizontal="center" shrinkToFit="0" vertical="center" wrapText="1"/>
    </xf>
    <xf borderId="5" fillId="4" fontId="7" numFmtId="0" xfId="0" applyAlignment="1" applyBorder="1" applyFill="1" applyFont="1">
      <alignment horizontal="left" shrinkToFit="0" vertical="center" wrapText="1"/>
    </xf>
    <xf borderId="4" fillId="6" fontId="7" numFmtId="164" xfId="0" applyAlignment="1" applyBorder="1" applyFill="1" applyFont="1" applyNumberFormat="1">
      <alignment horizontal="center" shrinkToFit="0" vertical="center" wrapText="1"/>
    </xf>
    <xf borderId="4" fillId="6" fontId="7" numFmtId="1" xfId="0" applyAlignment="1" applyBorder="1" applyFill="1" applyFont="1" applyNumberFormat="1">
      <alignment horizontal="center" shrinkToFit="0" vertical="center" wrapText="1"/>
    </xf>
    <xf borderId="4" fillId="4" fontId="8" numFmtId="0" xfId="0" applyAlignment="1" applyBorder="1" applyFill="1" applyFont="1">
      <alignment horizontal="center" shrinkToFit="0" vertical="center" wrapText="1"/>
    </xf>
    <xf borderId="10" fillId="0" fontId="10" numFmtId="0" xfId="0" applyAlignment="1" applyBorder="1" applyFont="1">
      <alignment horizontal="left" shrinkToFit="0" vertical="center" wrapText="1"/>
    </xf>
    <xf borderId="11" fillId="0" fontId="10" numFmtId="0" xfId="0" applyAlignment="1" applyBorder="1" applyFont="1">
      <alignment horizontal="left" shrinkToFit="0" vertical="center" wrapText="1"/>
    </xf>
    <xf borderId="4" fillId="6" fontId="7" numFmtId="165" xfId="0" applyAlignment="1" applyBorder="1" applyFill="1" applyFont="1" applyNumberFormat="1">
      <alignment horizontal="center" shrinkToFit="0" vertical="center" wrapText="1"/>
    </xf>
    <xf borderId="5" fillId="6" fontId="7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44.0"/>
    <col customWidth="1" min="2" max="6" width="13.0"/>
    <col customWidth="1" min="7" max="7" width="70.0"/>
    <col customWidth="1" min="8" max="26" width="8.71"/>
  </cols>
  <sheetData>
    <row r="1" ht="18.0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 t="s">
        <v>2</v>
      </c>
      <c r="B4" s="5"/>
      <c r="C4" s="5"/>
      <c r="D4" s="5"/>
      <c r="E4" s="5"/>
      <c r="F4" s="5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7" t="s">
        <v>3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 t="s">
        <v>4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8"/>
      <c r="C7" s="8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9" t="s">
        <v>5</v>
      </c>
      <c r="B8" s="5"/>
      <c r="C8" s="5"/>
      <c r="D8" s="5"/>
      <c r="E8" s="5"/>
      <c r="F8" s="5"/>
      <c r="G8" s="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0" t="s">
        <v>6</v>
      </c>
      <c r="B9" s="11" t="s">
        <v>7</v>
      </c>
      <c r="C9" s="12" t="s">
        <v>8</v>
      </c>
      <c r="D9" s="13" t="s">
        <v>9</v>
      </c>
      <c r="E9" s="14"/>
      <c r="F9" s="14"/>
      <c r="G9" s="1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5.5" customHeight="1">
      <c r="A10" s="2" t="s">
        <v>10</v>
      </c>
      <c r="B10" s="16">
        <v>100.0</v>
      </c>
      <c r="C10" s="8" t="s">
        <v>11</v>
      </c>
      <c r="D10" s="17" t="s">
        <v>12</v>
      </c>
      <c r="E10" s="18"/>
      <c r="F10" s="18"/>
      <c r="G10" s="1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5.5" customHeight="1">
      <c r="A11" s="2" t="s">
        <v>13</v>
      </c>
      <c r="B11" s="19">
        <v>50.0</v>
      </c>
      <c r="C11" s="8" t="s">
        <v>11</v>
      </c>
      <c r="D11" s="20" t="s">
        <v>14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5.5" customHeight="1">
      <c r="A12" s="2" t="s">
        <v>15</v>
      </c>
      <c r="B12" s="16">
        <v>30.0</v>
      </c>
      <c r="C12" s="8" t="s">
        <v>11</v>
      </c>
      <c r="D12" s="20" t="s">
        <v>16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5.5" customHeight="1">
      <c r="A13" s="2" t="s">
        <v>17</v>
      </c>
      <c r="B13" s="16">
        <v>3.0</v>
      </c>
      <c r="C13" s="8" t="s">
        <v>11</v>
      </c>
      <c r="D13" s="20" t="s">
        <v>18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5.5" customHeight="1">
      <c r="A14" s="2" t="s">
        <v>19</v>
      </c>
      <c r="B14" s="16">
        <v>2.0</v>
      </c>
      <c r="C14" s="8" t="s">
        <v>11</v>
      </c>
      <c r="D14" s="20" t="s">
        <v>20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5.5" customHeight="1">
      <c r="A15" s="2" t="s">
        <v>21</v>
      </c>
      <c r="B15" s="16">
        <v>1.0</v>
      </c>
      <c r="C15" s="8" t="s">
        <v>11</v>
      </c>
      <c r="D15" s="20" t="s">
        <v>22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5.5" customHeight="1">
      <c r="A16" s="2" t="s">
        <v>23</v>
      </c>
      <c r="B16" s="16">
        <v>2.0</v>
      </c>
      <c r="C16" s="8" t="s">
        <v>24</v>
      </c>
      <c r="D16" s="20" t="s">
        <v>25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5.5" customHeight="1">
      <c r="A17" s="2" t="s">
        <v>26</v>
      </c>
      <c r="B17" s="16">
        <v>1.0</v>
      </c>
      <c r="C17" s="8" t="s">
        <v>11</v>
      </c>
      <c r="D17" s="20" t="s">
        <v>27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5.5" customHeight="1">
      <c r="A18" s="2" t="s">
        <v>28</v>
      </c>
      <c r="B18" s="16">
        <v>0.5</v>
      </c>
      <c r="C18" s="8" t="s">
        <v>11</v>
      </c>
      <c r="D18" s="20" t="s">
        <v>29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5.5" customHeight="1">
      <c r="A19" s="2" t="s">
        <v>30</v>
      </c>
      <c r="B19" s="16">
        <v>20.0</v>
      </c>
      <c r="C19" s="8" t="s">
        <v>11</v>
      </c>
      <c r="D19" s="20" t="s">
        <v>31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5.5" customHeight="1">
      <c r="A20" s="2" t="s">
        <v>32</v>
      </c>
      <c r="B20" s="16">
        <v>1.0</v>
      </c>
      <c r="C20" s="8" t="s">
        <v>11</v>
      </c>
      <c r="D20" s="20" t="s">
        <v>33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5.5" customHeight="1">
      <c r="A21" s="2" t="s">
        <v>34</v>
      </c>
      <c r="B21" s="16">
        <v>27.0</v>
      </c>
      <c r="C21" s="8" t="s">
        <v>11</v>
      </c>
      <c r="D21" s="20" t="s">
        <v>35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8"/>
      <c r="C22" s="8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9" t="s">
        <v>36</v>
      </c>
      <c r="B23" s="5"/>
      <c r="C23" s="5"/>
      <c r="D23" s="5"/>
      <c r="E23" s="5"/>
      <c r="F23" s="5"/>
      <c r="G23" s="6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1" t="s">
        <v>37</v>
      </c>
      <c r="B24" s="12" t="s">
        <v>38</v>
      </c>
      <c r="C24" s="12" t="s">
        <v>39</v>
      </c>
      <c r="D24" s="12" t="s">
        <v>40</v>
      </c>
      <c r="E24" s="12" t="s">
        <v>41</v>
      </c>
      <c r="F24" s="12" t="s">
        <v>42</v>
      </c>
      <c r="G24" s="10" t="s">
        <v>9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5.5" customHeight="1">
      <c r="A25" s="22" t="s">
        <v>43</v>
      </c>
      <c r="B25" s="16">
        <v>8.0</v>
      </c>
      <c r="C25" s="16">
        <v>3.0</v>
      </c>
      <c r="D25" s="16">
        <v>6.0</v>
      </c>
      <c r="E25" s="16">
        <v>40.0</v>
      </c>
      <c r="F25" s="16">
        <v>1.0</v>
      </c>
      <c r="G25" s="23" t="s">
        <v>44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5.5" customHeight="1">
      <c r="A26" s="22" t="s">
        <v>45</v>
      </c>
      <c r="B26" s="16">
        <v>6.0</v>
      </c>
      <c r="C26" s="16">
        <v>3.0</v>
      </c>
      <c r="D26" s="16">
        <v>4.0</v>
      </c>
      <c r="E26" s="16">
        <v>200.0</v>
      </c>
      <c r="F26" s="16">
        <v>2.0</v>
      </c>
      <c r="G26" s="23" t="s">
        <v>46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5.5" customHeight="1">
      <c r="A27" s="22" t="s">
        <v>47</v>
      </c>
      <c r="B27" s="16">
        <v>4.0</v>
      </c>
      <c r="C27" s="16">
        <v>2.0</v>
      </c>
      <c r="D27" s="16">
        <v>2.0</v>
      </c>
      <c r="E27" s="16">
        <v>80.0</v>
      </c>
      <c r="F27" s="16">
        <v>4.0</v>
      </c>
      <c r="G27" s="23" t="s">
        <v>48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8"/>
      <c r="C28" s="8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9" t="s">
        <v>49</v>
      </c>
      <c r="B29" s="5"/>
      <c r="C29" s="5"/>
      <c r="D29" s="5"/>
      <c r="E29" s="5"/>
      <c r="F29" s="5"/>
      <c r="G29" s="6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0" t="s">
        <v>50</v>
      </c>
      <c r="B30" s="11" t="s">
        <v>51</v>
      </c>
      <c r="C30" s="24" t="s">
        <v>8</v>
      </c>
      <c r="D30" s="25" t="s">
        <v>52</v>
      </c>
      <c r="E30" s="14"/>
      <c r="F30" s="14"/>
      <c r="G30" s="15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5.5" customHeight="1">
      <c r="A31" s="2" t="s">
        <v>53</v>
      </c>
      <c r="B31" s="26">
        <f>$C$25+$B$14</f>
        <v>5</v>
      </c>
      <c r="C31" s="8" t="s">
        <v>11</v>
      </c>
      <c r="D31" s="17" t="s">
        <v>54</v>
      </c>
      <c r="E31" s="18"/>
      <c r="F31" s="18"/>
      <c r="G31" s="1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5.5" customHeight="1">
      <c r="A32" s="2" t="s">
        <v>55</v>
      </c>
      <c r="B32" s="26">
        <f>$B$16*$B$31+IF($B$16=2,$B$17,0)+2*$B$18</f>
        <v>12</v>
      </c>
      <c r="C32" s="8" t="s">
        <v>11</v>
      </c>
      <c r="D32" s="20" t="s">
        <v>56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5.5" customHeight="1">
      <c r="A33" s="2" t="s">
        <v>57</v>
      </c>
      <c r="B33" s="27">
        <f>FLOOR(($B$11+$B$19)/($B$32+$B$19),1)</f>
        <v>2</v>
      </c>
      <c r="C33" s="8" t="s">
        <v>58</v>
      </c>
      <c r="D33" s="20" t="s">
        <v>59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5.5" customHeight="1">
      <c r="A34" s="2" t="s">
        <v>60</v>
      </c>
      <c r="B34" s="27">
        <f>$B$33*$B$10</f>
        <v>200</v>
      </c>
      <c r="C34" s="8" t="s">
        <v>61</v>
      </c>
      <c r="D34" s="20" t="s">
        <v>62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8"/>
      <c r="C35" s="8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9" t="s">
        <v>63</v>
      </c>
      <c r="B36" s="5"/>
      <c r="C36" s="5"/>
      <c r="D36" s="5"/>
      <c r="E36" s="5"/>
      <c r="F36" s="5"/>
      <c r="G36" s="6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1" t="s">
        <v>64</v>
      </c>
      <c r="B37" s="28" t="s">
        <v>65</v>
      </c>
      <c r="C37" s="28" t="s">
        <v>66</v>
      </c>
      <c r="D37" s="21" t="s">
        <v>67</v>
      </c>
      <c r="E37" s="25" t="s">
        <v>52</v>
      </c>
      <c r="F37" s="14"/>
      <c r="G37" s="15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5.5" customHeight="1">
      <c r="A38" s="2" t="s">
        <v>68</v>
      </c>
      <c r="B38" s="26">
        <f>$B$25+$B$14</f>
        <v>10</v>
      </c>
      <c r="C38" s="26">
        <f>$B$26+$B$14</f>
        <v>8</v>
      </c>
      <c r="D38" s="26">
        <f>$B$27+$B$14</f>
        <v>6</v>
      </c>
      <c r="E38" s="29" t="s">
        <v>69</v>
      </c>
      <c r="F38" s="18"/>
      <c r="G38" s="18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5.5" customHeight="1">
      <c r="A39" s="2" t="s">
        <v>70</v>
      </c>
      <c r="B39" s="26">
        <f>$D$25+$B$14</f>
        <v>8</v>
      </c>
      <c r="C39" s="26">
        <f>$D$26+$B$14</f>
        <v>6</v>
      </c>
      <c r="D39" s="26">
        <f>$D$27+$B$14</f>
        <v>4</v>
      </c>
      <c r="E39" s="30" t="s">
        <v>71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5.5" customHeight="1">
      <c r="A40" s="2" t="s">
        <v>72</v>
      </c>
      <c r="B40" s="27">
        <f>MIN(FLOOR(($B$12-$B$13+$B$15)/($B$39+$B$15),1),FLOOR(($B$21+$B$15)/($B$39+$B$15),1))</f>
        <v>3</v>
      </c>
      <c r="C40" s="27">
        <f>MIN(FLOOR(($B$12-$B$13+$B$15)/($C$39+$B$15),1),FLOOR(($B$21+$B$15)/($C$39+$B$15),1))</f>
        <v>4</v>
      </c>
      <c r="D40" s="27">
        <f>MIN(FLOOR(($B$12-$B$13+$B$15)/($D$39+$B$15),1),FLOOR(($B$21+$B$15)/($D$39+$B$15),1))</f>
        <v>5</v>
      </c>
      <c r="E40" s="30" t="s">
        <v>73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5.5" customHeight="1">
      <c r="A41" s="2" t="s">
        <v>74</v>
      </c>
      <c r="B41" s="27">
        <f>$B$40*$B$16</f>
        <v>6</v>
      </c>
      <c r="C41" s="27">
        <f>$C$40*$B$16</f>
        <v>8</v>
      </c>
      <c r="D41" s="27">
        <f>$D$40*$B$16</f>
        <v>10</v>
      </c>
      <c r="E41" s="30" t="s">
        <v>75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5.5" customHeight="1">
      <c r="A42" s="2" t="s">
        <v>76</v>
      </c>
      <c r="B42" s="27">
        <f>CEILING($E$25/$F$25,1)</f>
        <v>40</v>
      </c>
      <c r="C42" s="27">
        <f>CEILING($E$26/$F$26,1)</f>
        <v>100</v>
      </c>
      <c r="D42" s="27">
        <f>CEILING($E$27/$F$27,1)</f>
        <v>20</v>
      </c>
      <c r="E42" s="30" t="s">
        <v>77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5.5" customHeight="1">
      <c r="A43" s="2" t="s">
        <v>78</v>
      </c>
      <c r="B43" s="27">
        <f>CEILING($B$42/$B$41,1)</f>
        <v>7</v>
      </c>
      <c r="C43" s="27">
        <f>CEILING($C$42/$C$41,1)</f>
        <v>13</v>
      </c>
      <c r="D43" s="27">
        <f>CEILING($D$42/$D$41,1)</f>
        <v>2</v>
      </c>
      <c r="E43" s="30" t="s">
        <v>79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5.5" customHeight="1">
      <c r="A44" s="2" t="s">
        <v>80</v>
      </c>
      <c r="B44" s="26">
        <f>$B$43*($B$38+$B$15)</f>
        <v>77</v>
      </c>
      <c r="C44" s="26">
        <f>$C$43*($C$38+$B$15)</f>
        <v>117</v>
      </c>
      <c r="D44" s="26">
        <f>$D$43*($D$38+$B$15)</f>
        <v>14</v>
      </c>
      <c r="E44" s="30" t="s">
        <v>81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8"/>
      <c r="C45" s="8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9" t="s">
        <v>82</v>
      </c>
      <c r="B46" s="5"/>
      <c r="C46" s="5"/>
      <c r="D46" s="5"/>
      <c r="E46" s="5"/>
      <c r="F46" s="5"/>
      <c r="G46" s="6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1" t="s">
        <v>83</v>
      </c>
      <c r="B47" s="28" t="s">
        <v>51</v>
      </c>
      <c r="C47" s="28" t="s">
        <v>8</v>
      </c>
      <c r="D47" s="25" t="s">
        <v>52</v>
      </c>
      <c r="E47" s="14"/>
      <c r="F47" s="14"/>
      <c r="G47" s="15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5.5" customHeight="1">
      <c r="A48" s="2" t="s">
        <v>84</v>
      </c>
      <c r="B48" s="27">
        <f>SUM($B$44:$D$44)</f>
        <v>208</v>
      </c>
      <c r="C48" s="8" t="s">
        <v>61</v>
      </c>
      <c r="D48" s="17" t="s">
        <v>85</v>
      </c>
      <c r="E48" s="18"/>
      <c r="F48" s="18"/>
      <c r="G48" s="18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5.5" customHeight="1">
      <c r="A49" s="2" t="s">
        <v>86</v>
      </c>
      <c r="B49" s="31">
        <f>$B$48/$B$34</f>
        <v>1.04</v>
      </c>
      <c r="C49" s="8" t="s">
        <v>87</v>
      </c>
      <c r="D49" s="20" t="s">
        <v>88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5.5" customHeight="1">
      <c r="A50" s="2" t="s">
        <v>89</v>
      </c>
      <c r="B50" s="32" t="str">
        <f>IF($B$48&lt;=$B$34,"FITS — with "&amp;TEXT($B$34-$B$48,"0")&amp;" run-ft to spare","DOES NOT FIT — short by "&amp;TEXT($B$48-$B$34,"0")&amp;" run-ft")</f>
        <v>DOES NOT FIT — short by 8 run-ft</v>
      </c>
      <c r="C50" s="15"/>
      <c r="D50" s="30" t="s">
        <v>90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8"/>
      <c r="C51" s="8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9" t="s">
        <v>91</v>
      </c>
      <c r="B52" s="5"/>
      <c r="C52" s="5"/>
      <c r="D52" s="5"/>
      <c r="E52" s="5"/>
      <c r="F52" s="5"/>
      <c r="G52" s="6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1" t="s">
        <v>92</v>
      </c>
      <c r="B53" s="11" t="s">
        <v>51</v>
      </c>
      <c r="C53" s="24" t="s">
        <v>8</v>
      </c>
      <c r="D53" s="25" t="s">
        <v>52</v>
      </c>
      <c r="E53" s="14"/>
      <c r="F53" s="14"/>
      <c r="G53" s="15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5.5" customHeight="1">
      <c r="A54" s="2" t="s">
        <v>93</v>
      </c>
      <c r="B54" s="27">
        <f>CEILING(($E$25+$E$26+$E$27)/$F$25,1)</f>
        <v>320</v>
      </c>
      <c r="C54" s="8" t="s">
        <v>94</v>
      </c>
      <c r="D54" s="17" t="s">
        <v>95</v>
      </c>
      <c r="E54" s="18"/>
      <c r="F54" s="18"/>
      <c r="G54" s="18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5.5" customHeight="1">
      <c r="A55" s="2" t="s">
        <v>96</v>
      </c>
      <c r="B55" s="27">
        <f>CEILING($B$54/$B$41,1)</f>
        <v>54</v>
      </c>
      <c r="C55" s="8" t="s">
        <v>97</v>
      </c>
      <c r="D55" s="20" t="s">
        <v>98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5.5" customHeight="1">
      <c r="A56" s="2" t="s">
        <v>99</v>
      </c>
      <c r="B56" s="27">
        <f>$B$55*($B$38+$B$15)</f>
        <v>594</v>
      </c>
      <c r="C56" s="8" t="s">
        <v>61</v>
      </c>
      <c r="D56" s="20" t="s">
        <v>100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5.5" customHeight="1">
      <c r="A57" s="2" t="s">
        <v>101</v>
      </c>
      <c r="B57" s="27">
        <f>$B$56-$B$48</f>
        <v>386</v>
      </c>
      <c r="C57" s="8" t="s">
        <v>61</v>
      </c>
      <c r="D57" s="20" t="s">
        <v>102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8"/>
      <c r="C58" s="8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8"/>
      <c r="C59" s="8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8"/>
      <c r="C60" s="8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8"/>
      <c r="C61" s="8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8"/>
      <c r="C62" s="8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8"/>
      <c r="C63" s="8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8"/>
      <c r="C64" s="8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8"/>
      <c r="C65" s="8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8"/>
      <c r="C66" s="8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8"/>
      <c r="C67" s="8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8"/>
      <c r="C68" s="8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8"/>
      <c r="C69" s="8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8"/>
      <c r="C70" s="8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8"/>
      <c r="C71" s="8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8"/>
      <c r="C72" s="8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8"/>
      <c r="C73" s="8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8"/>
      <c r="C74" s="8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8"/>
      <c r="C75" s="8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8"/>
      <c r="C76" s="8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8"/>
      <c r="C77" s="8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8"/>
      <c r="C78" s="8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8"/>
      <c r="C79" s="8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8"/>
      <c r="C80" s="8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8"/>
      <c r="C81" s="8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8"/>
      <c r="C82" s="8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8"/>
      <c r="C83" s="8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8"/>
      <c r="C84" s="8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8"/>
      <c r="C85" s="8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8"/>
      <c r="C86" s="8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8"/>
      <c r="C87" s="8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8"/>
      <c r="C88" s="8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8"/>
      <c r="C89" s="8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8"/>
      <c r="C90" s="8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8"/>
      <c r="C91" s="8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8"/>
      <c r="C92" s="8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8"/>
      <c r="C93" s="8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8"/>
      <c r="C94" s="8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8"/>
      <c r="C95" s="8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8"/>
      <c r="C96" s="8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8"/>
      <c r="C97" s="8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8"/>
      <c r="C98" s="8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8"/>
      <c r="C99" s="8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8"/>
      <c r="C100" s="8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8"/>
      <c r="C101" s="8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8"/>
      <c r="C102" s="8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8"/>
      <c r="C103" s="8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8"/>
      <c r="C104" s="8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8"/>
      <c r="C105" s="8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8"/>
      <c r="C106" s="8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8"/>
      <c r="C107" s="8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8"/>
      <c r="C108" s="8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8"/>
      <c r="C109" s="8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8"/>
      <c r="C110" s="8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8"/>
      <c r="C111" s="8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8"/>
      <c r="C112" s="8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8"/>
      <c r="C113" s="8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8"/>
      <c r="C114" s="8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8"/>
      <c r="C115" s="8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8"/>
      <c r="C116" s="8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8"/>
      <c r="C117" s="8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8"/>
      <c r="C118" s="8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8"/>
      <c r="C119" s="8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8"/>
      <c r="C120" s="8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8"/>
      <c r="C121" s="8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8"/>
      <c r="C122" s="8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8"/>
      <c r="C123" s="8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8"/>
      <c r="C124" s="8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8"/>
      <c r="C125" s="8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8"/>
      <c r="C126" s="8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8"/>
      <c r="C127" s="8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8"/>
      <c r="C128" s="8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8"/>
      <c r="C129" s="8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8"/>
      <c r="C130" s="8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8"/>
      <c r="C131" s="8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8"/>
      <c r="C132" s="8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8"/>
      <c r="C133" s="8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8"/>
      <c r="C134" s="8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8"/>
      <c r="C135" s="8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8"/>
      <c r="C136" s="8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8"/>
      <c r="C137" s="8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8"/>
      <c r="C138" s="8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8"/>
      <c r="C139" s="8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8"/>
      <c r="C140" s="8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8"/>
      <c r="C141" s="8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8"/>
      <c r="C142" s="8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8"/>
      <c r="C143" s="8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8"/>
      <c r="C144" s="8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8"/>
      <c r="C145" s="8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8"/>
      <c r="C146" s="8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8"/>
      <c r="C147" s="8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8"/>
      <c r="C148" s="8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8"/>
      <c r="C149" s="8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8"/>
      <c r="C150" s="8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8"/>
      <c r="C151" s="8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8"/>
      <c r="C152" s="8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8"/>
      <c r="C153" s="8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8"/>
      <c r="C154" s="8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8"/>
      <c r="C155" s="8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8"/>
      <c r="C156" s="8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8"/>
      <c r="C157" s="8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8"/>
      <c r="C158" s="8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8"/>
      <c r="C159" s="8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8"/>
      <c r="C160" s="8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8"/>
      <c r="C161" s="8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8"/>
      <c r="C162" s="8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8"/>
      <c r="C163" s="8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8"/>
      <c r="C164" s="8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8"/>
      <c r="C165" s="8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8"/>
      <c r="C166" s="8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8"/>
      <c r="C167" s="8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8"/>
      <c r="C168" s="8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8"/>
      <c r="C169" s="8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8"/>
      <c r="C170" s="8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8"/>
      <c r="C171" s="8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8"/>
      <c r="C172" s="8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8"/>
      <c r="C173" s="8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8"/>
      <c r="C174" s="8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8"/>
      <c r="C175" s="8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8"/>
      <c r="C176" s="8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8"/>
      <c r="C177" s="8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8"/>
      <c r="C178" s="8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8"/>
      <c r="C179" s="8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8"/>
      <c r="C180" s="8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8"/>
      <c r="C181" s="8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8"/>
      <c r="C182" s="8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8"/>
      <c r="C183" s="8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8"/>
      <c r="C184" s="8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8"/>
      <c r="C185" s="8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8"/>
      <c r="C186" s="8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8"/>
      <c r="C187" s="8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8"/>
      <c r="C188" s="8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8"/>
      <c r="C189" s="8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8"/>
      <c r="C190" s="8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8"/>
      <c r="C191" s="8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8"/>
      <c r="C192" s="8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8"/>
      <c r="C193" s="8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8"/>
      <c r="C194" s="8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8"/>
      <c r="C195" s="8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8"/>
      <c r="C196" s="8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8"/>
      <c r="C197" s="8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8"/>
      <c r="C198" s="8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8"/>
      <c r="C199" s="8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8"/>
      <c r="C200" s="8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8"/>
      <c r="C201" s="8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8"/>
      <c r="C202" s="8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8"/>
      <c r="C203" s="8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8"/>
      <c r="C204" s="8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8"/>
      <c r="C205" s="8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8"/>
      <c r="C206" s="8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8"/>
      <c r="C207" s="8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8"/>
      <c r="C208" s="8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8"/>
      <c r="C209" s="8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8"/>
      <c r="C210" s="8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8"/>
      <c r="C211" s="8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8"/>
      <c r="C212" s="8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8"/>
      <c r="C213" s="8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8"/>
      <c r="C214" s="8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8"/>
      <c r="C215" s="8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8"/>
      <c r="C216" s="8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8"/>
      <c r="C217" s="8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8"/>
      <c r="C218" s="8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8"/>
      <c r="C219" s="8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8"/>
      <c r="C220" s="8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8"/>
      <c r="C221" s="8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8"/>
      <c r="C222" s="8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8"/>
      <c r="C223" s="8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8"/>
      <c r="C224" s="8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8"/>
      <c r="C225" s="8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8"/>
      <c r="C226" s="8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8"/>
      <c r="C227" s="8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8"/>
      <c r="C228" s="8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8"/>
      <c r="C229" s="8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8"/>
      <c r="C230" s="8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8"/>
      <c r="C231" s="8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8"/>
      <c r="C232" s="8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8"/>
      <c r="C233" s="8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8"/>
      <c r="C234" s="8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8"/>
      <c r="C235" s="8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8"/>
      <c r="C236" s="8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8"/>
      <c r="C237" s="8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8"/>
      <c r="C238" s="8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8"/>
      <c r="C239" s="8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8"/>
      <c r="C240" s="8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8"/>
      <c r="C241" s="8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8"/>
      <c r="C242" s="8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8"/>
      <c r="C243" s="8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8"/>
      <c r="C244" s="8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8"/>
      <c r="C245" s="8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8"/>
      <c r="C246" s="8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8"/>
      <c r="C247" s="8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8"/>
      <c r="C248" s="8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8"/>
      <c r="C249" s="8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8"/>
      <c r="C250" s="8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8"/>
      <c r="C251" s="8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8"/>
      <c r="C252" s="8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8"/>
      <c r="C253" s="8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8"/>
      <c r="C254" s="8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8"/>
      <c r="C255" s="8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8"/>
      <c r="C256" s="8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8"/>
      <c r="C257" s="8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8"/>
      <c r="C258" s="8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8"/>
      <c r="C259" s="8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8"/>
      <c r="C260" s="8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8"/>
      <c r="C261" s="8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8"/>
      <c r="C262" s="8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8"/>
      <c r="C263" s="8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8"/>
      <c r="C264" s="8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8"/>
      <c r="C265" s="8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8"/>
      <c r="C266" s="8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8"/>
      <c r="C267" s="8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8"/>
      <c r="C268" s="8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8"/>
      <c r="C269" s="8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8"/>
      <c r="C270" s="8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8"/>
      <c r="C271" s="8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8"/>
      <c r="C272" s="8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8"/>
      <c r="C273" s="8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8"/>
      <c r="C274" s="8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8"/>
      <c r="C275" s="8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8"/>
      <c r="C276" s="8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8"/>
      <c r="C277" s="8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8"/>
      <c r="C278" s="8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8"/>
      <c r="C279" s="8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8"/>
      <c r="C280" s="8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8"/>
      <c r="C281" s="8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8"/>
      <c r="C282" s="8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8"/>
      <c r="C283" s="8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8"/>
      <c r="C284" s="8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8"/>
      <c r="C285" s="8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8"/>
      <c r="C286" s="8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8"/>
      <c r="C287" s="8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8"/>
      <c r="C288" s="8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8"/>
      <c r="C289" s="8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8"/>
      <c r="C290" s="8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8"/>
      <c r="C291" s="8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8"/>
      <c r="C292" s="8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8"/>
      <c r="C293" s="8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8"/>
      <c r="C294" s="8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8"/>
      <c r="C295" s="8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8"/>
      <c r="C296" s="8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8"/>
      <c r="C297" s="8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8"/>
      <c r="C298" s="8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8"/>
      <c r="C299" s="8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8"/>
      <c r="C300" s="8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8"/>
      <c r="C301" s="8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8"/>
      <c r="C302" s="8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8"/>
      <c r="C303" s="8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8"/>
      <c r="C304" s="8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8"/>
      <c r="C305" s="8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8"/>
      <c r="C306" s="8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8"/>
      <c r="C307" s="8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8"/>
      <c r="C308" s="8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8"/>
      <c r="C309" s="8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8"/>
      <c r="C310" s="8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8"/>
      <c r="C311" s="8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8"/>
      <c r="C312" s="8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8"/>
      <c r="C313" s="8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8"/>
      <c r="C314" s="8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8"/>
      <c r="C315" s="8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8"/>
      <c r="C316" s="8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8"/>
      <c r="C317" s="8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8"/>
      <c r="C318" s="8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8"/>
      <c r="C319" s="8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8"/>
      <c r="C320" s="8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8"/>
      <c r="C321" s="8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8"/>
      <c r="C322" s="8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8"/>
      <c r="C323" s="8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8"/>
      <c r="C324" s="8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8"/>
      <c r="C325" s="8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8"/>
      <c r="C326" s="8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8"/>
      <c r="C327" s="8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8"/>
      <c r="C328" s="8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8"/>
      <c r="C329" s="8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8"/>
      <c r="C330" s="8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8"/>
      <c r="C331" s="8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8"/>
      <c r="C332" s="8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8"/>
      <c r="C333" s="8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8"/>
      <c r="C334" s="8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8"/>
      <c r="C335" s="8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8"/>
      <c r="C336" s="8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8"/>
      <c r="C337" s="8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8"/>
      <c r="C338" s="8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8"/>
      <c r="C339" s="8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8"/>
      <c r="C340" s="8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8"/>
      <c r="C341" s="8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8"/>
      <c r="C342" s="8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8"/>
      <c r="C343" s="8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8"/>
      <c r="C344" s="8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8"/>
      <c r="C345" s="8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8"/>
      <c r="C346" s="8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8"/>
      <c r="C347" s="8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8"/>
      <c r="C348" s="8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8"/>
      <c r="C349" s="8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8"/>
      <c r="C350" s="8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8"/>
      <c r="C351" s="8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8"/>
      <c r="C352" s="8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8"/>
      <c r="C353" s="8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8"/>
      <c r="C354" s="8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8"/>
      <c r="C355" s="8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8"/>
      <c r="C356" s="8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8"/>
      <c r="C357" s="8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8"/>
      <c r="C358" s="8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8"/>
      <c r="C359" s="8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8"/>
      <c r="C360" s="8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8"/>
      <c r="C361" s="8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8"/>
      <c r="C362" s="8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8"/>
      <c r="C363" s="8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8"/>
      <c r="C364" s="8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8"/>
      <c r="C365" s="8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8"/>
      <c r="C366" s="8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8"/>
      <c r="C367" s="8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8"/>
      <c r="C368" s="8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8"/>
      <c r="C369" s="8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8"/>
      <c r="C370" s="8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8"/>
      <c r="C371" s="8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8"/>
      <c r="C372" s="8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8"/>
      <c r="C373" s="8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8"/>
      <c r="C374" s="8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8"/>
      <c r="C375" s="8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8"/>
      <c r="C376" s="8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8"/>
      <c r="C377" s="8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8"/>
      <c r="C378" s="8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8"/>
      <c r="C379" s="8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8"/>
      <c r="C380" s="8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8"/>
      <c r="C381" s="8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8"/>
      <c r="C382" s="8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8"/>
      <c r="C383" s="8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8"/>
      <c r="C384" s="8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8"/>
      <c r="C385" s="8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8"/>
      <c r="C386" s="8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8"/>
      <c r="C387" s="8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8"/>
      <c r="C388" s="8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8"/>
      <c r="C389" s="8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8"/>
      <c r="C390" s="8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8"/>
      <c r="C391" s="8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8"/>
      <c r="C392" s="8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8"/>
      <c r="C393" s="8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8"/>
      <c r="C394" s="8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8"/>
      <c r="C395" s="8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8"/>
      <c r="C396" s="8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8"/>
      <c r="C397" s="8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8"/>
      <c r="C398" s="8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8"/>
      <c r="C399" s="8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8"/>
      <c r="C400" s="8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8"/>
      <c r="C401" s="8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8"/>
      <c r="C402" s="8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8"/>
      <c r="C403" s="8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8"/>
      <c r="C404" s="8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8"/>
      <c r="C405" s="8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8"/>
      <c r="C406" s="8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8"/>
      <c r="C407" s="8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8"/>
      <c r="C408" s="8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8"/>
      <c r="C409" s="8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8"/>
      <c r="C410" s="8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8"/>
      <c r="C411" s="8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8"/>
      <c r="C412" s="8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8"/>
      <c r="C413" s="8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8"/>
      <c r="C414" s="8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8"/>
      <c r="C415" s="8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8"/>
      <c r="C416" s="8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8"/>
      <c r="C417" s="8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8"/>
      <c r="C418" s="8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8"/>
      <c r="C419" s="8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8"/>
      <c r="C420" s="8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8"/>
      <c r="C421" s="8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8"/>
      <c r="C422" s="8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8"/>
      <c r="C423" s="8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8"/>
      <c r="C424" s="8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8"/>
      <c r="C425" s="8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8"/>
      <c r="C426" s="8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8"/>
      <c r="C427" s="8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8"/>
      <c r="C428" s="8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8"/>
      <c r="C429" s="8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8"/>
      <c r="C430" s="8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8"/>
      <c r="C431" s="8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8"/>
      <c r="C432" s="8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8"/>
      <c r="C433" s="8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8"/>
      <c r="C434" s="8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8"/>
      <c r="C435" s="8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8"/>
      <c r="C436" s="8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8"/>
      <c r="C437" s="8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8"/>
      <c r="C438" s="8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8"/>
      <c r="C439" s="8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8"/>
      <c r="C440" s="8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8"/>
      <c r="C441" s="8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8"/>
      <c r="C442" s="8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8"/>
      <c r="C443" s="8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8"/>
      <c r="C444" s="8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8"/>
      <c r="C445" s="8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8"/>
      <c r="C446" s="8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8"/>
      <c r="C447" s="8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8"/>
      <c r="C448" s="8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8"/>
      <c r="C449" s="8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8"/>
      <c r="C450" s="8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8"/>
      <c r="C451" s="8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8"/>
      <c r="C452" s="8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8"/>
      <c r="C453" s="8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8"/>
      <c r="C454" s="8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8"/>
      <c r="C455" s="8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8"/>
      <c r="C456" s="8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8"/>
      <c r="C457" s="8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8"/>
      <c r="C458" s="8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8"/>
      <c r="C459" s="8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8"/>
      <c r="C460" s="8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8"/>
      <c r="C461" s="8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8"/>
      <c r="C462" s="8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8"/>
      <c r="C463" s="8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8"/>
      <c r="C464" s="8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8"/>
      <c r="C465" s="8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8"/>
      <c r="C466" s="8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8"/>
      <c r="C467" s="8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8"/>
      <c r="C468" s="8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8"/>
      <c r="C469" s="8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8"/>
      <c r="C470" s="8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8"/>
      <c r="C471" s="8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8"/>
      <c r="C472" s="8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8"/>
      <c r="C473" s="8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8"/>
      <c r="C474" s="8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8"/>
      <c r="C475" s="8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8"/>
      <c r="C476" s="8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8"/>
      <c r="C477" s="8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8"/>
      <c r="C478" s="8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8"/>
      <c r="C479" s="8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8"/>
      <c r="C480" s="8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8"/>
      <c r="C481" s="8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8"/>
      <c r="C482" s="8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8"/>
      <c r="C483" s="8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8"/>
      <c r="C484" s="8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8"/>
      <c r="C485" s="8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8"/>
      <c r="C486" s="8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8"/>
      <c r="C487" s="8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8"/>
      <c r="C488" s="8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8"/>
      <c r="C489" s="8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8"/>
      <c r="C490" s="8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8"/>
      <c r="C491" s="8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8"/>
      <c r="C492" s="8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8"/>
      <c r="C493" s="8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8"/>
      <c r="C494" s="8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8"/>
      <c r="C495" s="8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8"/>
      <c r="C496" s="8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8"/>
      <c r="C497" s="8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8"/>
      <c r="C498" s="8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8"/>
      <c r="C499" s="8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8"/>
      <c r="C500" s="8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8"/>
      <c r="C501" s="8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8"/>
      <c r="C502" s="8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8"/>
      <c r="C503" s="8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8"/>
      <c r="C504" s="8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8"/>
      <c r="C505" s="8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8"/>
      <c r="C506" s="8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8"/>
      <c r="C507" s="8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8"/>
      <c r="C508" s="8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8"/>
      <c r="C509" s="8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8"/>
      <c r="C510" s="8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8"/>
      <c r="C511" s="8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8"/>
      <c r="C512" s="8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8"/>
      <c r="C513" s="8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8"/>
      <c r="C514" s="8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8"/>
      <c r="C515" s="8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8"/>
      <c r="C516" s="8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8"/>
      <c r="C517" s="8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8"/>
      <c r="C518" s="8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8"/>
      <c r="C519" s="8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8"/>
      <c r="C520" s="8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8"/>
      <c r="C521" s="8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8"/>
      <c r="C522" s="8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8"/>
      <c r="C523" s="8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8"/>
      <c r="C524" s="8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8"/>
      <c r="C525" s="8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8"/>
      <c r="C526" s="8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8"/>
      <c r="C527" s="8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8"/>
      <c r="C528" s="8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8"/>
      <c r="C529" s="8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8"/>
      <c r="C530" s="8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8"/>
      <c r="C531" s="8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8"/>
      <c r="C532" s="8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8"/>
      <c r="C533" s="8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8"/>
      <c r="C534" s="8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8"/>
      <c r="C535" s="8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8"/>
      <c r="C536" s="8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8"/>
      <c r="C537" s="8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8"/>
      <c r="C538" s="8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8"/>
      <c r="C539" s="8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8"/>
      <c r="C540" s="8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8"/>
      <c r="C541" s="8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8"/>
      <c r="C542" s="8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8"/>
      <c r="C543" s="8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8"/>
      <c r="C544" s="8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8"/>
      <c r="C545" s="8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8"/>
      <c r="C546" s="8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8"/>
      <c r="C547" s="8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8"/>
      <c r="C548" s="8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8"/>
      <c r="C549" s="8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8"/>
      <c r="C550" s="8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8"/>
      <c r="C551" s="8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8"/>
      <c r="C552" s="8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8"/>
      <c r="C553" s="8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8"/>
      <c r="C554" s="8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8"/>
      <c r="C555" s="8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8"/>
      <c r="C556" s="8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8"/>
      <c r="C557" s="8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8"/>
      <c r="C558" s="8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8"/>
      <c r="C559" s="8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8"/>
      <c r="C560" s="8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8"/>
      <c r="C561" s="8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8"/>
      <c r="C562" s="8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8"/>
      <c r="C563" s="8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8"/>
      <c r="C564" s="8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8"/>
      <c r="C565" s="8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8"/>
      <c r="C566" s="8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8"/>
      <c r="C567" s="8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8"/>
      <c r="C568" s="8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8"/>
      <c r="C569" s="8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8"/>
      <c r="C570" s="8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8"/>
      <c r="C571" s="8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8"/>
      <c r="C572" s="8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8"/>
      <c r="C573" s="8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8"/>
      <c r="C574" s="8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8"/>
      <c r="C575" s="8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8"/>
      <c r="C576" s="8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8"/>
      <c r="C577" s="8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8"/>
      <c r="C578" s="8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8"/>
      <c r="C579" s="8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8"/>
      <c r="C580" s="8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8"/>
      <c r="C581" s="8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8"/>
      <c r="C582" s="8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8"/>
      <c r="C583" s="8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8"/>
      <c r="C584" s="8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8"/>
      <c r="C585" s="8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8"/>
      <c r="C586" s="8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8"/>
      <c r="C587" s="8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8"/>
      <c r="C588" s="8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8"/>
      <c r="C589" s="8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8"/>
      <c r="C590" s="8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8"/>
      <c r="C591" s="8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8"/>
      <c r="C592" s="8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8"/>
      <c r="C593" s="8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8"/>
      <c r="C594" s="8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8"/>
      <c r="C595" s="8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8"/>
      <c r="C596" s="8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8"/>
      <c r="C597" s="8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8"/>
      <c r="C598" s="8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8"/>
      <c r="C599" s="8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8"/>
      <c r="C600" s="8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8"/>
      <c r="C601" s="8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8"/>
      <c r="C602" s="8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8"/>
      <c r="C603" s="8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8"/>
      <c r="C604" s="8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8"/>
      <c r="C605" s="8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8"/>
      <c r="C606" s="8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8"/>
      <c r="C607" s="8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8"/>
      <c r="C608" s="8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8"/>
      <c r="C609" s="8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8"/>
      <c r="C610" s="8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8"/>
      <c r="C611" s="8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8"/>
      <c r="C612" s="8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8"/>
      <c r="C613" s="8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8"/>
      <c r="C614" s="8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8"/>
      <c r="C615" s="8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8"/>
      <c r="C616" s="8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8"/>
      <c r="C617" s="8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8"/>
      <c r="C618" s="8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8"/>
      <c r="C619" s="8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8"/>
      <c r="C620" s="8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8"/>
      <c r="C621" s="8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8"/>
      <c r="C622" s="8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8"/>
      <c r="C623" s="8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8"/>
      <c r="C624" s="8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8"/>
      <c r="C625" s="8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8"/>
      <c r="C626" s="8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8"/>
      <c r="C627" s="8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8"/>
      <c r="C628" s="8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8"/>
      <c r="C629" s="8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8"/>
      <c r="C630" s="8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8"/>
      <c r="C631" s="8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8"/>
      <c r="C632" s="8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8"/>
      <c r="C633" s="8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8"/>
      <c r="C634" s="8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8"/>
      <c r="C635" s="8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8"/>
      <c r="C636" s="8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8"/>
      <c r="C637" s="8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8"/>
      <c r="C638" s="8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8"/>
      <c r="C639" s="8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8"/>
      <c r="C640" s="8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8"/>
      <c r="C641" s="8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8"/>
      <c r="C642" s="8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8"/>
      <c r="C643" s="8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8"/>
      <c r="C644" s="8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8"/>
      <c r="C645" s="8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8"/>
      <c r="C646" s="8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8"/>
      <c r="C647" s="8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8"/>
      <c r="C648" s="8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8"/>
      <c r="C649" s="8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8"/>
      <c r="C650" s="8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8"/>
      <c r="C651" s="8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8"/>
      <c r="C652" s="8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8"/>
      <c r="C653" s="8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8"/>
      <c r="C654" s="8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8"/>
      <c r="C655" s="8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8"/>
      <c r="C656" s="8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8"/>
      <c r="C657" s="8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8"/>
      <c r="C658" s="8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8"/>
      <c r="C659" s="8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8"/>
      <c r="C660" s="8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8"/>
      <c r="C661" s="8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8"/>
      <c r="C662" s="8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8"/>
      <c r="C663" s="8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8"/>
      <c r="C664" s="8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8"/>
      <c r="C665" s="8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8"/>
      <c r="C666" s="8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8"/>
      <c r="C667" s="8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8"/>
      <c r="C668" s="8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8"/>
      <c r="C669" s="8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8"/>
      <c r="C670" s="8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8"/>
      <c r="C671" s="8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8"/>
      <c r="C672" s="8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8"/>
      <c r="C673" s="8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8"/>
      <c r="C674" s="8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8"/>
      <c r="C675" s="8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8"/>
      <c r="C676" s="8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8"/>
      <c r="C677" s="8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8"/>
      <c r="C678" s="8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8"/>
      <c r="C679" s="8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8"/>
      <c r="C680" s="8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8"/>
      <c r="C681" s="8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8"/>
      <c r="C682" s="8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8"/>
      <c r="C683" s="8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8"/>
      <c r="C684" s="8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8"/>
      <c r="C685" s="8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8"/>
      <c r="C686" s="8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8"/>
      <c r="C687" s="8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8"/>
      <c r="C688" s="8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8"/>
      <c r="C689" s="8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8"/>
      <c r="C690" s="8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8"/>
      <c r="C691" s="8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8"/>
      <c r="C692" s="8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8"/>
      <c r="C693" s="8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8"/>
      <c r="C694" s="8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8"/>
      <c r="C695" s="8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8"/>
      <c r="C696" s="8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8"/>
      <c r="C697" s="8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8"/>
      <c r="C698" s="8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8"/>
      <c r="C699" s="8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8"/>
      <c r="C700" s="8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8"/>
      <c r="C701" s="8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8"/>
      <c r="C702" s="8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8"/>
      <c r="C703" s="8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8"/>
      <c r="C704" s="8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8"/>
      <c r="C705" s="8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8"/>
      <c r="C706" s="8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8"/>
      <c r="C707" s="8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8"/>
      <c r="C708" s="8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8"/>
      <c r="C709" s="8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8"/>
      <c r="C710" s="8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8"/>
      <c r="C711" s="8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8"/>
      <c r="C712" s="8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8"/>
      <c r="C713" s="8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8"/>
      <c r="C714" s="8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8"/>
      <c r="C715" s="8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8"/>
      <c r="C716" s="8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8"/>
      <c r="C717" s="8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8"/>
      <c r="C718" s="8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8"/>
      <c r="C719" s="8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8"/>
      <c r="C720" s="8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8"/>
      <c r="C721" s="8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8"/>
      <c r="C722" s="8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8"/>
      <c r="C723" s="8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8"/>
      <c r="C724" s="8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8"/>
      <c r="C725" s="8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8"/>
      <c r="C726" s="8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8"/>
      <c r="C727" s="8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8"/>
      <c r="C728" s="8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8"/>
      <c r="C729" s="8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8"/>
      <c r="C730" s="8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8"/>
      <c r="C731" s="8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8"/>
      <c r="C732" s="8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8"/>
      <c r="C733" s="8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8"/>
      <c r="C734" s="8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8"/>
      <c r="C735" s="8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8"/>
      <c r="C736" s="8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8"/>
      <c r="C737" s="8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8"/>
      <c r="C738" s="8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8"/>
      <c r="C739" s="8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8"/>
      <c r="C740" s="8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8"/>
      <c r="C741" s="8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8"/>
      <c r="C742" s="8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8"/>
      <c r="C743" s="8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8"/>
      <c r="C744" s="8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8"/>
      <c r="C745" s="8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8"/>
      <c r="C746" s="8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8"/>
      <c r="C747" s="8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8"/>
      <c r="C748" s="8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8"/>
      <c r="C749" s="8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8"/>
      <c r="C750" s="8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8"/>
      <c r="C751" s="8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8"/>
      <c r="C752" s="8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8"/>
      <c r="C753" s="8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8"/>
      <c r="C754" s="8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8"/>
      <c r="C755" s="8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8"/>
      <c r="C756" s="8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8"/>
      <c r="C757" s="8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8"/>
      <c r="C758" s="8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8"/>
      <c r="C759" s="8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8"/>
      <c r="C760" s="8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8"/>
      <c r="C761" s="8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8"/>
      <c r="C762" s="8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8"/>
      <c r="C763" s="8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8"/>
      <c r="C764" s="8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8"/>
      <c r="C765" s="8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8"/>
      <c r="C766" s="8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8"/>
      <c r="C767" s="8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8"/>
      <c r="C768" s="8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8"/>
      <c r="C769" s="8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8"/>
      <c r="C770" s="8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8"/>
      <c r="C771" s="8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8"/>
      <c r="C772" s="8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8"/>
      <c r="C773" s="8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8"/>
      <c r="C774" s="8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8"/>
      <c r="C775" s="8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8"/>
      <c r="C776" s="8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8"/>
      <c r="C777" s="8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8"/>
      <c r="C778" s="8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8"/>
      <c r="C779" s="8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8"/>
      <c r="C780" s="8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8"/>
      <c r="C781" s="8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8"/>
      <c r="C782" s="8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8"/>
      <c r="C783" s="8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8"/>
      <c r="C784" s="8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8"/>
      <c r="C785" s="8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8"/>
      <c r="C786" s="8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8"/>
      <c r="C787" s="8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8"/>
      <c r="C788" s="8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8"/>
      <c r="C789" s="8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8"/>
      <c r="C790" s="8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8"/>
      <c r="C791" s="8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8"/>
      <c r="C792" s="8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8"/>
      <c r="C793" s="8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8"/>
      <c r="C794" s="8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8"/>
      <c r="C795" s="8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8"/>
      <c r="C796" s="8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8"/>
      <c r="C797" s="8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8"/>
      <c r="C798" s="8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8"/>
      <c r="C799" s="8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8"/>
      <c r="C800" s="8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8"/>
      <c r="C801" s="8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8"/>
      <c r="C802" s="8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8"/>
      <c r="C803" s="8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8"/>
      <c r="C804" s="8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8"/>
      <c r="C805" s="8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8"/>
      <c r="C806" s="8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8"/>
      <c r="C807" s="8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8"/>
      <c r="C808" s="8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8"/>
      <c r="C809" s="8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8"/>
      <c r="C810" s="8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8"/>
      <c r="C811" s="8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8"/>
      <c r="C812" s="8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8"/>
      <c r="C813" s="8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8"/>
      <c r="C814" s="8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8"/>
      <c r="C815" s="8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8"/>
      <c r="C816" s="8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8"/>
      <c r="C817" s="8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8"/>
      <c r="C818" s="8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8"/>
      <c r="C819" s="8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8"/>
      <c r="C820" s="8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8"/>
      <c r="C821" s="8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8"/>
      <c r="C822" s="8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8"/>
      <c r="C823" s="8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8"/>
      <c r="C824" s="8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8"/>
      <c r="C825" s="8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8"/>
      <c r="C826" s="8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8"/>
      <c r="C827" s="8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8"/>
      <c r="C828" s="8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8"/>
      <c r="C829" s="8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8"/>
      <c r="C830" s="8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8"/>
      <c r="C831" s="8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8"/>
      <c r="C832" s="8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8"/>
      <c r="C833" s="8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8"/>
      <c r="C834" s="8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8"/>
      <c r="C835" s="8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8"/>
      <c r="C836" s="8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8"/>
      <c r="C837" s="8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8"/>
      <c r="C838" s="8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8"/>
      <c r="C839" s="8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8"/>
      <c r="C840" s="8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8"/>
      <c r="C841" s="8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8"/>
      <c r="C842" s="8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8"/>
      <c r="C843" s="8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8"/>
      <c r="C844" s="8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8"/>
      <c r="C845" s="8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8"/>
      <c r="C846" s="8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8"/>
      <c r="C847" s="8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8"/>
      <c r="C848" s="8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8"/>
      <c r="C849" s="8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8"/>
      <c r="C850" s="8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8"/>
      <c r="C851" s="8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8"/>
      <c r="C852" s="8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8"/>
      <c r="C853" s="8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8"/>
      <c r="C854" s="8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8"/>
      <c r="C855" s="8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8"/>
      <c r="C856" s="8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8"/>
      <c r="C857" s="8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8"/>
      <c r="C858" s="8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8"/>
      <c r="C859" s="8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8"/>
      <c r="C860" s="8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8"/>
      <c r="C861" s="8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8"/>
      <c r="C862" s="8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8"/>
      <c r="C863" s="8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8"/>
      <c r="C864" s="8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8"/>
      <c r="C865" s="8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8"/>
      <c r="C866" s="8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8"/>
      <c r="C867" s="8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8"/>
      <c r="C868" s="8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8"/>
      <c r="C869" s="8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8"/>
      <c r="C870" s="8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8"/>
      <c r="C871" s="8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8"/>
      <c r="C872" s="8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8"/>
      <c r="C873" s="8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8"/>
      <c r="C874" s="8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8"/>
      <c r="C875" s="8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8"/>
      <c r="C876" s="8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8"/>
      <c r="C877" s="8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8"/>
      <c r="C878" s="8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8"/>
      <c r="C879" s="8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8"/>
      <c r="C880" s="8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8"/>
      <c r="C881" s="8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8"/>
      <c r="C882" s="8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8"/>
      <c r="C883" s="8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8"/>
      <c r="C884" s="8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8"/>
      <c r="C885" s="8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8"/>
      <c r="C886" s="8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8"/>
      <c r="C887" s="8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8"/>
      <c r="C888" s="8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8"/>
      <c r="C889" s="8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8"/>
      <c r="C890" s="8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8"/>
      <c r="C891" s="8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8"/>
      <c r="C892" s="8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8"/>
      <c r="C893" s="8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8"/>
      <c r="C894" s="8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8"/>
      <c r="C895" s="8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8"/>
      <c r="C896" s="8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8"/>
      <c r="C897" s="8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8"/>
      <c r="C898" s="8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8"/>
      <c r="C899" s="8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8"/>
      <c r="C900" s="8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8"/>
      <c r="C901" s="8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8"/>
      <c r="C902" s="8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8"/>
      <c r="C903" s="8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8"/>
      <c r="C904" s="8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8"/>
      <c r="C905" s="8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8"/>
      <c r="C906" s="8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8"/>
      <c r="C907" s="8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8"/>
      <c r="C908" s="8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8"/>
      <c r="C909" s="8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8"/>
      <c r="C910" s="8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8"/>
      <c r="C911" s="8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8"/>
      <c r="C912" s="8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8"/>
      <c r="C913" s="8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8"/>
      <c r="C914" s="8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8"/>
      <c r="C915" s="8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8"/>
      <c r="C916" s="8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8"/>
      <c r="C917" s="8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8"/>
      <c r="C918" s="8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8"/>
      <c r="C919" s="8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8"/>
      <c r="C920" s="8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8"/>
      <c r="C921" s="8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8"/>
      <c r="C922" s="8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8"/>
      <c r="C923" s="8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8"/>
      <c r="C924" s="8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8"/>
      <c r="C925" s="8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8"/>
      <c r="C926" s="8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8"/>
      <c r="C927" s="8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8"/>
      <c r="C928" s="8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8"/>
      <c r="C929" s="8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8"/>
      <c r="C930" s="8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8"/>
      <c r="C931" s="8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8"/>
      <c r="C932" s="8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8"/>
      <c r="C933" s="8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8"/>
      <c r="C934" s="8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8"/>
      <c r="C935" s="8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8"/>
      <c r="C936" s="8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8"/>
      <c r="C937" s="8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8"/>
      <c r="C938" s="8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8"/>
      <c r="C939" s="8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8"/>
      <c r="C940" s="8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8"/>
      <c r="C941" s="8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8"/>
      <c r="C942" s="8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8"/>
      <c r="C943" s="8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8"/>
      <c r="C944" s="8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8"/>
      <c r="C945" s="8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8"/>
      <c r="C946" s="8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8"/>
      <c r="C947" s="8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8"/>
      <c r="C948" s="8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8"/>
      <c r="C949" s="8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8"/>
      <c r="C950" s="8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8"/>
      <c r="C951" s="8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8"/>
      <c r="C952" s="8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8"/>
      <c r="C953" s="8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8"/>
      <c r="C954" s="8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8"/>
      <c r="C955" s="8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8"/>
      <c r="C956" s="8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8"/>
      <c r="C957" s="8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8"/>
      <c r="C958" s="8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8"/>
      <c r="C959" s="8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8"/>
      <c r="C960" s="8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8"/>
      <c r="C961" s="8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8"/>
      <c r="C962" s="8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8"/>
      <c r="C963" s="8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8"/>
      <c r="C964" s="8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8"/>
      <c r="C965" s="8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8"/>
      <c r="C966" s="8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8"/>
      <c r="C967" s="8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8"/>
      <c r="C968" s="8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8"/>
      <c r="C969" s="8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8"/>
      <c r="C970" s="8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8"/>
      <c r="C971" s="8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8"/>
      <c r="C972" s="8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8"/>
      <c r="C973" s="8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8"/>
      <c r="C974" s="8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8"/>
      <c r="C975" s="8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8"/>
      <c r="C976" s="8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8"/>
      <c r="C977" s="8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8"/>
      <c r="C978" s="8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8"/>
      <c r="C979" s="8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8"/>
      <c r="C980" s="8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8"/>
      <c r="C981" s="8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8"/>
      <c r="C982" s="8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8"/>
      <c r="C983" s="8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8"/>
      <c r="C984" s="8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8"/>
      <c r="C985" s="8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8"/>
      <c r="C986" s="8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8"/>
      <c r="C987" s="8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8"/>
      <c r="C988" s="8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8"/>
      <c r="C989" s="8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8"/>
      <c r="C990" s="8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8"/>
      <c r="C991" s="8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8"/>
      <c r="C992" s="8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8"/>
      <c r="C993" s="8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8"/>
      <c r="C994" s="8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8"/>
      <c r="C995" s="8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8"/>
      <c r="C996" s="8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8"/>
      <c r="C997" s="8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8"/>
      <c r="C998" s="8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8"/>
      <c r="C999" s="8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47"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30:G30"/>
    <mergeCell ref="D31:G31"/>
    <mergeCell ref="D32:G32"/>
    <mergeCell ref="D33:G33"/>
    <mergeCell ref="D53:G53"/>
    <mergeCell ref="D54:G54"/>
    <mergeCell ref="D55:G55"/>
    <mergeCell ref="D56:G56"/>
    <mergeCell ref="D57:G57"/>
    <mergeCell ref="A52:G52"/>
    <mergeCell ref="E43:G43"/>
    <mergeCell ref="E44:G44"/>
    <mergeCell ref="D47:G47"/>
    <mergeCell ref="D48:G48"/>
    <mergeCell ref="D49:G49"/>
    <mergeCell ref="B50:C50"/>
    <mergeCell ref="D50:G50"/>
    <mergeCell ref="A46:G46"/>
    <mergeCell ref="D34:G34"/>
    <mergeCell ref="A29:G29"/>
    <mergeCell ref="A23:G23"/>
    <mergeCell ref="E37:G37"/>
    <mergeCell ref="E38:G38"/>
    <mergeCell ref="E39:G39"/>
    <mergeCell ref="E40:G40"/>
    <mergeCell ref="E41:G41"/>
    <mergeCell ref="E42:G42"/>
    <mergeCell ref="A36:G36"/>
    <mergeCell ref="A5:G5"/>
    <mergeCell ref="A4:G4"/>
    <mergeCell ref="A1:G1"/>
    <mergeCell ref="A2:G3"/>
    <mergeCell ref="A6:G6"/>
    <mergeCell ref="D9:G9"/>
    <mergeCell ref="D10:G10"/>
    <mergeCell ref="D11:G11"/>
    <mergeCell ref="A8:G8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2026-07-16T18:49:06Z</dcterms:created>
  <dc:creator>openpyxl</dc:creator>
</cp:coreProperties>
</file>